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n\Documents\Snec national\DPM EMPCAR\"/>
    </mc:Choice>
  </mc:AlternateContent>
  <xr:revisionPtr revIDLastSave="0" documentId="13_ncr:1_{2D1638E8-D753-4690-8408-B427339C7C3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alcul ORS" sheetId="1" r:id="rId1"/>
  </sheets>
  <definedNames>
    <definedName name="action">#REF!</definedName>
    <definedName name="action_avec_ajout">#REF!</definedName>
    <definedName name="ALL">'Calcul ORS'!$B$95:$C$100</definedName>
    <definedName name="cas_partic">#REF!</definedName>
    <definedName name="catégorie">#REF!</definedName>
    <definedName name="corps">#REF!</definedName>
    <definedName name="ORS">'Calcul ORS'!$B$86:$C$92</definedName>
    <definedName name="SRAl">#REF!</definedName>
    <definedName name="statut">#REF!</definedName>
    <definedName name="_xlnm.Print_Area" localSheetId="0">'Calcul ORS'!$A$1:$D$33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8" i="1" s="1"/>
  <c r="C20" i="1"/>
  <c r="C9" i="1"/>
  <c r="C7" i="1"/>
  <c r="C4" i="1"/>
  <c r="C11" i="1" l="1"/>
  <c r="C22" i="1" s="1"/>
  <c r="C23" i="1" l="1"/>
  <c r="C24" i="1" s="1"/>
  <c r="C25" i="1"/>
  <c r="C26" i="1" s="1"/>
  <c r="C12" i="1"/>
  <c r="C29" i="1" l="1"/>
  <c r="C30" i="1" s="1"/>
  <c r="B32" i="1" s="1"/>
  <c r="C32" i="1" l="1"/>
</calcChain>
</file>

<file path=xl/sharedStrings.xml><?xml version="1.0" encoding="utf-8"?>
<sst xmlns="http://schemas.openxmlformats.org/spreadsheetml/2006/main" count="41" uniqueCount="37">
  <si>
    <t>Echelle de rémunération</t>
  </si>
  <si>
    <t>Utilisez la liste à dérouler pour sélectionner une ECR</t>
  </si>
  <si>
    <t>ORS</t>
  </si>
  <si>
    <t>Allègement de service hors mission particulière n°1</t>
  </si>
  <si>
    <t>Utilisez la liste à dérouler pour sélectionner un allègement</t>
  </si>
  <si>
    <t>Allègement de service hors mission particulière n°2</t>
  </si>
  <si>
    <t>Allègement de service pour mission particulière</t>
  </si>
  <si>
    <t>Allègement total de service</t>
  </si>
  <si>
    <t>Maximum de service après allégement</t>
  </si>
  <si>
    <t>SERVICE EFFECTUE (heures devant élèves) hors service complet en CPGE</t>
  </si>
  <si>
    <t>Nombre d'heures en CPGE ou assimilé (service partiel uniquement)</t>
  </si>
  <si>
    <t>Nombre d'heures en STS ou assimilé</t>
  </si>
  <si>
    <t>Nombre d'heures en LP</t>
  </si>
  <si>
    <t>Nombre d'heures effectuées devant élèves</t>
  </si>
  <si>
    <t>Nombre maximum d'heures pondérables</t>
  </si>
  <si>
    <t>Nombre d'heures de CPGE pondérées  (service partiel) (max = ORS - allègements éventuels)</t>
  </si>
  <si>
    <t xml:space="preserve">Pondération CPGE avant écrêtage éventuel  (x 0,5 : service partiel) </t>
  </si>
  <si>
    <t>Nombre d'heures de STS pondérées (max = ORS - allègements éventuels)</t>
  </si>
  <si>
    <t>Pondération STS avant écrêtage éventuel (x 0,25)</t>
  </si>
  <si>
    <t>Comptabilisation des pondérations après écrêtage éventuel au-delà de l'ORS</t>
  </si>
  <si>
    <t>Comptabilisation du service après écrêtage éventuel</t>
  </si>
  <si>
    <t>Agrégé hors EPS</t>
  </si>
  <si>
    <t>Certifié, PLP, AE, PCEG, PEGC ou MA hors EPS</t>
  </si>
  <si>
    <t>EPS (agrégé)</t>
  </si>
  <si>
    <t>EPS (PEPS, CE, PEGC, MA)</t>
  </si>
  <si>
    <t>EPS (9h ou + en EPS)</t>
  </si>
  <si>
    <t>1er degré en enseignement adapté 2nd degré (Segpa, ULIS)</t>
  </si>
  <si>
    <t>Allègements</t>
  </si>
  <si>
    <t>Aucun</t>
  </si>
  <si>
    <t>2 établissements de communes différentes</t>
  </si>
  <si>
    <t>3 établissements distincts (y compris même commune)</t>
  </si>
  <si>
    <t>Collège : entretien du labo de Sc. physiques ou de SVT</t>
  </si>
  <si>
    <t>Calculateur temps de service. Complétez les cellules blanches. CTRL + P pour imprimer. Document non contractuel !</t>
  </si>
  <si>
    <r>
      <t>Nombre d'heures en collège ou en 2nde + EPS en 1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ou terminale</t>
    </r>
  </si>
  <si>
    <r>
      <t>Nombre d'heures de 1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ou terminale LEGT (hors EPS) pondérées (max = 10 h)</t>
    </r>
  </si>
  <si>
    <r>
      <t>Pondération 1</t>
    </r>
    <r>
      <rPr>
        <b/>
        <vertAlign val="superscript"/>
        <sz val="1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 xml:space="preserve"> ou terminale LEGT (x 0,1, hors EPS) avant écrêtage éventuel</t>
    </r>
  </si>
  <si>
    <r>
      <t>Nombre d'heures en 1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ou terminale LEGT hors EPS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</si>
</sst>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Lucida Sans Unicode"/>
      <family val="2"/>
    </font>
    <font>
      <b/>
      <sz val="10"/>
      <name val="Lucida Sans Unicode"/>
      <family val="2"/>
    </font>
    <font>
      <b/>
      <sz val="18"/>
      <color indexed="56"/>
      <name val="Cambria"/>
      <family val="2"/>
    </font>
    <font>
      <sz val="11"/>
      <color rgb="FFEA4F70"/>
      <name val="Calibri"/>
      <family val="2"/>
      <scheme val="minor"/>
    </font>
    <font>
      <b/>
      <sz val="11"/>
      <color rgb="FFEA4F70"/>
      <name val="Calibri"/>
      <family val="2"/>
      <scheme val="minor"/>
    </font>
    <font>
      <b/>
      <sz val="11"/>
      <color rgb="FFFBBB1D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4" fillId="2" borderId="1" xfId="0" applyFont="1" applyFill="1" applyBorder="1"/>
    <xf numFmtId="0" fontId="1" fillId="2" borderId="0" xfId="0" quotePrefix="1" applyFont="1" applyFill="1"/>
    <xf numFmtId="0" fontId="0" fillId="0" borderId="1" xfId="0" applyBorder="1" applyProtection="1">
      <protection locked="0"/>
    </xf>
    <xf numFmtId="0" fontId="2" fillId="2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5" fillId="2" borderId="1" xfId="0" applyFont="1" applyFill="1" applyBorder="1"/>
    <xf numFmtId="2" fontId="4" fillId="2" borderId="1" xfId="0" applyNumberFormat="1" applyFont="1" applyFill="1" applyBorder="1"/>
    <xf numFmtId="2" fontId="6" fillId="2" borderId="1" xfId="0" applyNumberFormat="1" applyFont="1" applyFill="1" applyBorder="1"/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12" fillId="2" borderId="0" xfId="0" applyFont="1" applyFill="1"/>
    <xf numFmtId="0" fontId="12" fillId="2" borderId="0" xfId="0" quotePrefix="1" applyFont="1" applyFill="1"/>
    <xf numFmtId="0" fontId="13" fillId="2" borderId="1" xfId="0" applyFont="1" applyFill="1" applyBorder="1"/>
    <xf numFmtId="0" fontId="13" fillId="2" borderId="0" xfId="0" applyFont="1" applyFill="1" applyAlignment="1">
      <alignment horizontal="center"/>
    </xf>
    <xf numFmtId="0" fontId="14" fillId="4" borderId="1" xfId="0" applyFont="1" applyFill="1" applyBorder="1"/>
    <xf numFmtId="2" fontId="14" fillId="4" borderId="1" xfId="0" applyNumberFormat="1" applyFont="1" applyFill="1" applyBorder="1"/>
  </cellXfs>
  <cellStyles count="13">
    <cellStyle name="Euro" xfId="1" xr:uid="{00000000-0005-0000-0000-000000000000}"/>
    <cellStyle name="Lien hypertexte 2" xfId="2" xr:uid="{00000000-0005-0000-0000-000001000000}"/>
    <cellStyle name="Millier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Table du pilote - Catégorie" xfId="6" xr:uid="{00000000-0005-0000-0000-000006000000}"/>
    <cellStyle name="Table du pilote - Champ" xfId="7" xr:uid="{00000000-0005-0000-0000-000007000000}"/>
    <cellStyle name="Table du pilote - Coin" xfId="8" xr:uid="{00000000-0005-0000-0000-000008000000}"/>
    <cellStyle name="Table du pilote - Résultat" xfId="9" xr:uid="{00000000-0005-0000-0000-000009000000}"/>
    <cellStyle name="Table du pilote - Titre" xfId="10" xr:uid="{00000000-0005-0000-0000-00000A000000}"/>
    <cellStyle name="Table du pilote - Valeur" xfId="11" xr:uid="{00000000-0005-0000-0000-00000B000000}"/>
    <cellStyle name="Titre 1" xfId="12" xr:uid="{00000000-0005-0000-0000-00000C000000}"/>
  </cellStyles>
  <dxfs count="0"/>
  <tableStyles count="0" defaultTableStyle="TableStyleMedium2" defaultPivotStyle="PivotStyleLight16"/>
  <colors>
    <mruColors>
      <color rgb="FFFBBB1D"/>
      <color rgb="FFF7FBFF"/>
      <color rgb="FFE7F8FF"/>
      <color rgb="FFD1F4FF"/>
      <color rgb="FFCCFFFF"/>
      <color rgb="FFEA4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3876260</xdr:colOff>
      <xdr:row>3</xdr:row>
      <xdr:rowOff>41413</xdr:rowOff>
    </xdr:from>
    <xdr:to>
      <xdr:col>1</xdr:col>
      <xdr:colOff>5304831</xdr:colOff>
      <xdr:row>10</xdr:row>
      <xdr:rowOff>169614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4D491BB-BC84-9814-923B-195169562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9086" y="546652"/>
          <a:ext cx="1428571" cy="1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autoPageBreaks="0" fitToPage="1"/>
  </sheetPr>
  <dimension ref="B1:AI100"/>
  <sheetViews>
    <sheetView showGridLines="0" showZeros="0" tabSelected="1" showOutlineSymbols="0" zoomScale="115" zoomScaleNormal="115" workbookViewId="0">
      <selection activeCell="C3" sqref="C3"/>
    </sheetView>
  </sheetViews>
  <sheetFormatPr baseColWidth="10" defaultColWidth="11.42578125" defaultRowHeight="15" x14ac:dyDescent="0.25"/>
  <cols>
    <col min="1" max="1" width="1.28515625" style="1" customWidth="1"/>
    <col min="2" max="2" width="80.28515625" style="1" customWidth="1"/>
    <col min="3" max="3" width="56.140625" style="1" customWidth="1"/>
    <col min="4" max="4" width="2.85546875" style="1" customWidth="1"/>
    <col min="5" max="5" width="15.28515625" style="1" customWidth="1"/>
    <col min="6" max="6" width="5.140625" style="1" customWidth="1"/>
    <col min="7" max="15" width="11.42578125" style="1"/>
    <col min="16" max="16" width="11.42578125" style="19"/>
    <col min="17" max="38" width="11.42578125" style="1"/>
    <col min="39" max="39" width="48.5703125" style="1" bestFit="1" customWidth="1"/>
    <col min="40" max="40" width="12.5703125" style="1" bestFit="1" customWidth="1"/>
    <col min="41" max="16384" width="11.42578125" style="1"/>
  </cols>
  <sheetData>
    <row r="1" spans="2:35" x14ac:dyDescent="0.25">
      <c r="B1" s="22" t="s">
        <v>32</v>
      </c>
      <c r="C1" s="22"/>
    </row>
    <row r="2" spans="2:35" ht="9" customHeight="1" x14ac:dyDescent="0.25"/>
    <row r="3" spans="2:35" ht="15.95" customHeight="1" x14ac:dyDescent="0.25">
      <c r="B3" s="2" t="s">
        <v>0</v>
      </c>
      <c r="C3" s="3" t="s">
        <v>1</v>
      </c>
    </row>
    <row r="4" spans="2:35" ht="15.95" customHeight="1" x14ac:dyDescent="0.25">
      <c r="B4" s="21" t="s">
        <v>2</v>
      </c>
      <c r="C4" s="4">
        <f>VLOOKUP($C$3,ORS,2,FALSE)</f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0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2:35" ht="8.25" customHeight="1" x14ac:dyDescent="0.25"/>
    <row r="6" spans="2:35" ht="15.95" customHeight="1" x14ac:dyDescent="0.25">
      <c r="B6" s="15" t="s">
        <v>3</v>
      </c>
      <c r="C6" s="3" t="s">
        <v>4</v>
      </c>
    </row>
    <row r="7" spans="2:35" ht="15.95" customHeight="1" x14ac:dyDescent="0.25">
      <c r="B7" s="16"/>
      <c r="C7" s="2">
        <f>VLOOKUP($C$6,ALL,2,FALSE)</f>
        <v>0</v>
      </c>
      <c r="E7" s="5"/>
    </row>
    <row r="8" spans="2:35" ht="15.95" customHeight="1" x14ac:dyDescent="0.25">
      <c r="B8" s="15" t="s">
        <v>5</v>
      </c>
      <c r="C8" s="3" t="s">
        <v>4</v>
      </c>
    </row>
    <row r="9" spans="2:35" ht="15.95" customHeight="1" x14ac:dyDescent="0.25">
      <c r="B9" s="16"/>
      <c r="C9" s="2">
        <f>VLOOKUP($C$8,ALL,2,FALSE)</f>
        <v>0</v>
      </c>
      <c r="E9" s="5"/>
    </row>
    <row r="10" spans="2:35" ht="15.95" customHeight="1" x14ac:dyDescent="0.25">
      <c r="B10" s="2" t="s">
        <v>6</v>
      </c>
      <c r="C10" s="6"/>
      <c r="E10" s="5"/>
    </row>
    <row r="11" spans="2:35" ht="15.95" customHeight="1" x14ac:dyDescent="0.25">
      <c r="B11" s="7" t="s">
        <v>7</v>
      </c>
      <c r="C11" s="7">
        <f>C7+C9+C10</f>
        <v>0</v>
      </c>
      <c r="E11" s="5"/>
    </row>
    <row r="12" spans="2:35" ht="15.95" customHeight="1" x14ac:dyDescent="0.25">
      <c r="B12" s="21" t="s">
        <v>8</v>
      </c>
      <c r="C12" s="4">
        <f>C4-C11</f>
        <v>0</v>
      </c>
      <c r="E12" s="8"/>
      <c r="F12" s="5"/>
    </row>
    <row r="13" spans="2:35" ht="8.25" customHeight="1" x14ac:dyDescent="0.25"/>
    <row r="14" spans="2:35" hidden="1" x14ac:dyDescent="0.25">
      <c r="B14" s="9" t="s">
        <v>9</v>
      </c>
    </row>
    <row r="15" spans="2:35" ht="15.95" customHeight="1" x14ac:dyDescent="0.25">
      <c r="B15" s="2" t="s">
        <v>10</v>
      </c>
      <c r="C15" s="3"/>
    </row>
    <row r="16" spans="2:35" ht="15.95" customHeight="1" x14ac:dyDescent="0.25">
      <c r="B16" s="2" t="s">
        <v>11</v>
      </c>
      <c r="C16" s="3"/>
    </row>
    <row r="17" spans="2:35" ht="15.95" customHeight="1" x14ac:dyDescent="0.25">
      <c r="B17" s="2" t="s">
        <v>36</v>
      </c>
      <c r="C17" s="3"/>
    </row>
    <row r="18" spans="2:35" ht="15.95" customHeight="1" x14ac:dyDescent="0.25">
      <c r="B18" s="2" t="s">
        <v>12</v>
      </c>
      <c r="C18" s="3"/>
      <c r="G18" s="5"/>
      <c r="H18" s="5"/>
      <c r="I18" s="5"/>
      <c r="J18" s="5"/>
      <c r="K18" s="5"/>
      <c r="L18" s="5"/>
      <c r="M18" s="5"/>
      <c r="N18" s="5"/>
      <c r="O18" s="5"/>
      <c r="P18" s="20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15.95" customHeight="1" x14ac:dyDescent="0.25">
      <c r="B19" s="2" t="s">
        <v>33</v>
      </c>
      <c r="C19" s="3"/>
      <c r="G19" s="5"/>
      <c r="H19" s="5"/>
      <c r="I19" s="5"/>
      <c r="J19" s="5"/>
      <c r="K19" s="5"/>
      <c r="L19" s="5"/>
      <c r="M19" s="5"/>
      <c r="N19" s="5"/>
      <c r="O19" s="5"/>
      <c r="P19" s="2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15.95" customHeight="1" x14ac:dyDescent="0.25">
      <c r="B20" s="21" t="s">
        <v>13</v>
      </c>
      <c r="C20" s="4">
        <f>SUM(C15:C19)</f>
        <v>0</v>
      </c>
      <c r="E20" s="5"/>
      <c r="G20" s="8"/>
      <c r="H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2:35" ht="8.25" customHeight="1" x14ac:dyDescent="0.25"/>
    <row r="22" spans="2:35" ht="0.75" customHeight="1" x14ac:dyDescent="0.25">
      <c r="B22" s="2" t="s">
        <v>14</v>
      </c>
      <c r="C22" s="2">
        <f>C4-C11</f>
        <v>0</v>
      </c>
      <c r="E22" s="5"/>
    </row>
    <row r="23" spans="2:35" ht="15.95" customHeight="1" x14ac:dyDescent="0.25">
      <c r="B23" s="2" t="s">
        <v>15</v>
      </c>
      <c r="C23" s="2">
        <f>IF(C15&gt;C$22,C$22,C15)</f>
        <v>0</v>
      </c>
      <c r="E23" s="5"/>
    </row>
    <row r="24" spans="2:35" ht="15.95" customHeight="1" x14ac:dyDescent="0.25">
      <c r="B24" s="10" t="s">
        <v>16</v>
      </c>
      <c r="C24" s="2">
        <f>C23*0.5</f>
        <v>0</v>
      </c>
      <c r="E24" s="5"/>
    </row>
    <row r="25" spans="2:35" ht="15.95" customHeight="1" x14ac:dyDescent="0.25">
      <c r="B25" s="2" t="s">
        <v>17</v>
      </c>
      <c r="C25" s="2">
        <f>IF(C16&gt;C$22,C$22,C16)</f>
        <v>0</v>
      </c>
      <c r="E25" s="5"/>
    </row>
    <row r="26" spans="2:35" ht="15.95" customHeight="1" x14ac:dyDescent="0.25">
      <c r="B26" s="10" t="s">
        <v>18</v>
      </c>
      <c r="C26" s="10">
        <f>C25*0.25</f>
        <v>0</v>
      </c>
      <c r="E26" s="5"/>
      <c r="G26" s="5"/>
    </row>
    <row r="27" spans="2:35" ht="15.95" customHeight="1" x14ac:dyDescent="0.25">
      <c r="B27" s="2" t="s">
        <v>34</v>
      </c>
      <c r="C27" s="2">
        <f>IF(C17&gt;10,10,C17)</f>
        <v>0</v>
      </c>
      <c r="E27" s="5"/>
    </row>
    <row r="28" spans="2:35" ht="15.95" customHeight="1" x14ac:dyDescent="0.25">
      <c r="B28" s="10" t="s">
        <v>35</v>
      </c>
      <c r="C28" s="10">
        <f>IF(C27&gt;10,1,C27*0.1)</f>
        <v>0</v>
      </c>
      <c r="E28" s="5"/>
      <c r="G28" s="5"/>
    </row>
    <row r="29" spans="2:35" ht="15.95" customHeight="1" x14ac:dyDescent="0.25">
      <c r="B29" s="21" t="s">
        <v>19</v>
      </c>
      <c r="C29" s="11">
        <f>IF(C23+C25+C27&gt;C4,(C24+C26+C28)*C4/C20,C24+C26+C28)</f>
        <v>0</v>
      </c>
      <c r="E29" s="5"/>
      <c r="G29" s="5"/>
    </row>
    <row r="30" spans="2:35" ht="15.95" customHeight="1" x14ac:dyDescent="0.25">
      <c r="B30" s="21" t="s">
        <v>20</v>
      </c>
      <c r="C30" s="12">
        <f>C20+C29</f>
        <v>0</v>
      </c>
      <c r="E30" s="8"/>
      <c r="G30" s="8"/>
    </row>
    <row r="31" spans="2:35" ht="8.25" customHeight="1" x14ac:dyDescent="0.25"/>
    <row r="32" spans="2:35" ht="15.95" customHeight="1" x14ac:dyDescent="0.25">
      <c r="B32" s="23" t="str">
        <f>IF(C$30=C$12,"",IF(C$30-C$12&gt;0,"Nombre d'HSA","Quotité manquante pour être à temps complet"))</f>
        <v/>
      </c>
      <c r="C32" s="24">
        <f>C$30-C$12</f>
        <v>0</v>
      </c>
      <c r="E32" s="8"/>
    </row>
    <row r="33" ht="8.25" customHeight="1" x14ac:dyDescent="0.25"/>
    <row r="85" spans="2:3" x14ac:dyDescent="0.25">
      <c r="B85" s="17" t="s">
        <v>2</v>
      </c>
      <c r="C85" s="18"/>
    </row>
    <row r="86" spans="2:3" x14ac:dyDescent="0.25">
      <c r="B86" s="13" t="s">
        <v>21</v>
      </c>
      <c r="C86" s="13">
        <v>15</v>
      </c>
    </row>
    <row r="87" spans="2:3" x14ac:dyDescent="0.25">
      <c r="B87" s="13" t="s">
        <v>22</v>
      </c>
      <c r="C87" s="13">
        <v>18</v>
      </c>
    </row>
    <row r="88" spans="2:3" x14ac:dyDescent="0.25">
      <c r="B88" s="13" t="s">
        <v>23</v>
      </c>
      <c r="C88" s="13">
        <v>17</v>
      </c>
    </row>
    <row r="89" spans="2:3" x14ac:dyDescent="0.25">
      <c r="B89" s="13" t="s">
        <v>24</v>
      </c>
      <c r="C89" s="13">
        <v>20</v>
      </c>
    </row>
    <row r="90" spans="2:3" x14ac:dyDescent="0.25">
      <c r="B90" s="13" t="s">
        <v>25</v>
      </c>
      <c r="C90" s="13">
        <v>19</v>
      </c>
    </row>
    <row r="91" spans="2:3" x14ac:dyDescent="0.25">
      <c r="B91" s="13" t="s">
        <v>26</v>
      </c>
      <c r="C91" s="13">
        <v>21</v>
      </c>
    </row>
    <row r="92" spans="2:3" x14ac:dyDescent="0.25">
      <c r="B92" s="13" t="s">
        <v>1</v>
      </c>
      <c r="C92" s="13"/>
    </row>
    <row r="93" spans="2:3" x14ac:dyDescent="0.25">
      <c r="B93" s="14"/>
      <c r="C93" s="14"/>
    </row>
    <row r="94" spans="2:3" x14ac:dyDescent="0.25">
      <c r="B94" s="14"/>
      <c r="C94" s="14"/>
    </row>
    <row r="95" spans="2:3" x14ac:dyDescent="0.25">
      <c r="B95" s="17" t="s">
        <v>27</v>
      </c>
      <c r="C95" s="18"/>
    </row>
    <row r="96" spans="2:3" x14ac:dyDescent="0.25">
      <c r="B96" s="13" t="s">
        <v>28</v>
      </c>
      <c r="C96" s="13"/>
    </row>
    <row r="97" spans="2:3" x14ac:dyDescent="0.25">
      <c r="B97" s="13" t="s">
        <v>29</v>
      </c>
      <c r="C97" s="13">
        <v>1</v>
      </c>
    </row>
    <row r="98" spans="2:3" x14ac:dyDescent="0.25">
      <c r="B98" s="13" t="s">
        <v>30</v>
      </c>
      <c r="C98" s="13">
        <v>1</v>
      </c>
    </row>
    <row r="99" spans="2:3" x14ac:dyDescent="0.25">
      <c r="B99" s="13" t="s">
        <v>31</v>
      </c>
      <c r="C99" s="13">
        <v>1</v>
      </c>
    </row>
    <row r="100" spans="2:3" x14ac:dyDescent="0.25">
      <c r="B100" s="13" t="s">
        <v>4</v>
      </c>
      <c r="C100" s="13"/>
    </row>
  </sheetData>
  <sheetProtection algorithmName="SHA-512" hashValue="sq6TdJZ7a7XfX7LJzyPy/5SO7aenwcy7hGY2nG6Iq2zmuPk0S4akO0MRZzHNLJKbwD/99TfHgwJh+sI3tsq8CA==" saltValue="i6ZLPhQvmz62WwB7Uje1hQ==" spinCount="100000" sheet="1" selectLockedCells="1"/>
  <mergeCells count="5">
    <mergeCell ref="B1:C1"/>
    <mergeCell ref="B6:B7"/>
    <mergeCell ref="B8:B9"/>
    <mergeCell ref="B85:C85"/>
    <mergeCell ref="B95:C95"/>
  </mergeCells>
  <dataValidations count="2">
    <dataValidation type="list" allowBlank="1" showInputMessage="1" showErrorMessage="1" sqref="C8 C6" xr:uid="{00000000-0002-0000-0000-000000000000}">
      <formula1>$B$96:$B$100</formula1>
    </dataValidation>
    <dataValidation type="list" allowBlank="1" showInputMessage="1" showErrorMessage="1" sqref="C3:D3" xr:uid="{00000000-0002-0000-0000-000001000000}">
      <formula1>$B$86:$B$92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horizontalDpi="4294967294" r:id="rId1"/>
  <headerFooter>
    <oddFooter>&amp;Cwww.snec-cftc.fr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Calcul ORS</vt:lpstr>
      <vt:lpstr>ALL</vt:lpstr>
      <vt:lpstr>ORS</vt:lpstr>
      <vt:lpstr>'Calcul ORS'!Zone_d_impression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</dc:creator>
  <cp:lastModifiedBy>Emmanuel ILTIS</cp:lastModifiedBy>
  <dcterms:created xsi:type="dcterms:W3CDTF">2016-10-21T09:51:52Z</dcterms:created>
  <dcterms:modified xsi:type="dcterms:W3CDTF">2024-01-11T16:04:27Z</dcterms:modified>
</cp:coreProperties>
</file>