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I\Documents\Mes documents\Snec nat\DPM EMPCAR\"/>
    </mc:Choice>
  </mc:AlternateContent>
  <workbookProtection workbookAlgorithmName="SHA-512" workbookHashValue="bJeJDdsVVGw3zTIlg6J4vkFon2uGIGO7cIbGr/yxOjrfdm6t7/5veVH2ZDRr3f8bWYvWnmZgSnfsjSWC/Qfv8A==" workbookSaltValue="2w29nve7EmcW58wd3mGTGw==" workbookSpinCount="100000" lockStructure="1"/>
  <bookViews>
    <workbookView xWindow="0" yWindow="0" windowWidth="12780" windowHeight="3930"/>
  </bookViews>
  <sheets>
    <sheet name="Classe Normal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I5" i="1"/>
  <c r="F5" i="1" s="1"/>
  <c r="E5" i="1"/>
  <c r="C5" i="1"/>
  <c r="G5" i="1" l="1"/>
  <c r="H5" i="1" s="1"/>
  <c r="E12" i="1" l="1"/>
  <c r="E9" i="1"/>
  <c r="E7" i="1"/>
  <c r="E6" i="1"/>
  <c r="G12" i="1"/>
  <c r="H12" i="1" s="1"/>
  <c r="F12" i="1"/>
  <c r="D12" i="1"/>
  <c r="C12" i="1"/>
  <c r="C9" i="1"/>
  <c r="C7" i="1"/>
  <c r="C6" i="1"/>
  <c r="F10" i="1"/>
  <c r="P4" i="1"/>
  <c r="I9" i="1"/>
  <c r="F9" i="1" s="1"/>
  <c r="I10" i="1"/>
  <c r="C10" i="1" s="1"/>
  <c r="I11" i="1"/>
  <c r="G11" i="1" s="1"/>
  <c r="H11" i="1" s="1"/>
  <c r="I12" i="1"/>
  <c r="I6" i="1"/>
  <c r="F6" i="1" s="1"/>
  <c r="I7" i="1"/>
  <c r="I8" i="1"/>
  <c r="O8" i="1"/>
  <c r="N8" i="1"/>
  <c r="M8" i="1"/>
  <c r="L8" i="1"/>
  <c r="K8" i="1"/>
  <c r="J8" i="1"/>
  <c r="G7" i="1" l="1"/>
  <c r="H7" i="1" s="1"/>
  <c r="F7" i="1"/>
  <c r="D7" i="1"/>
  <c r="E10" i="1"/>
  <c r="G10" i="1"/>
  <c r="H10" i="1" s="1"/>
  <c r="G6" i="1"/>
  <c r="H6" i="1" s="1"/>
  <c r="D6" i="1"/>
  <c r="F8" i="1"/>
  <c r="D8" i="1"/>
  <c r="G8" i="1"/>
  <c r="H8" i="1" s="1"/>
  <c r="E8" i="1"/>
  <c r="C8" i="1"/>
  <c r="D11" i="1"/>
  <c r="F11" i="1"/>
  <c r="D9" i="1"/>
  <c r="G9" i="1"/>
  <c r="H9" i="1" s="1"/>
  <c r="C11" i="1"/>
  <c r="E11" i="1"/>
  <c r="D10" i="1"/>
</calcChain>
</file>

<file path=xl/sharedStrings.xml><?xml version="1.0" encoding="utf-8"?>
<sst xmlns="http://schemas.openxmlformats.org/spreadsheetml/2006/main" count="18" uniqueCount="18">
  <si>
    <t>Date d'entrée dans l'échelon</t>
  </si>
  <si>
    <t>RDV de carrière</t>
  </si>
  <si>
    <t>ref au 1/09/2017</t>
  </si>
  <si>
    <t>Indice majoré</t>
  </si>
  <si>
    <t>1 an</t>
  </si>
  <si>
    <t>2ans</t>
  </si>
  <si>
    <t>3ans</t>
  </si>
  <si>
    <t>2ans 6 mois</t>
  </si>
  <si>
    <t>3 ans 6 mois</t>
  </si>
  <si>
    <t>4 ans</t>
  </si>
  <si>
    <t>1an 6 mois</t>
  </si>
  <si>
    <t>Année scolaire 2017-2018</t>
  </si>
  <si>
    <t>Avancement d'échelon</t>
  </si>
  <si>
    <t>Avancement accéléré</t>
  </si>
  <si>
    <t>Avancement par l'ancienneté</t>
  </si>
  <si>
    <t>Reclassement au 01/09/2017</t>
  </si>
  <si>
    <t>Indice
brut</t>
  </si>
  <si>
    <t>Echelon
actuel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</si>
</sst>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7" tint="0.7999816888943144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Alignment="1" applyProtection="1">
      <alignment horizontal="center" wrapText="1"/>
    </xf>
    <xf numFmtId="0" fontId="1" fillId="2" borderId="0" xfId="0" applyFont="1" applyFill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/>
    </xf>
    <xf numFmtId="0" fontId="0" fillId="2" borderId="0" xfId="0" applyFill="1" applyProtection="1"/>
    <xf numFmtId="0" fontId="2" fillId="2" borderId="1" xfId="0" applyFont="1" applyFill="1" applyBorder="1" applyAlignment="1" applyProtection="1">
      <alignment horizontal="center" vertical="top" wrapText="1"/>
    </xf>
    <xf numFmtId="14" fontId="0" fillId="2" borderId="0" xfId="0" applyNumberFormat="1" applyFill="1" applyProtection="1"/>
    <xf numFmtId="0" fontId="3" fillId="2" borderId="0" xfId="0" applyFont="1" applyFill="1" applyAlignment="1" applyProtection="1">
      <alignment wrapText="1"/>
    </xf>
    <xf numFmtId="0" fontId="3" fillId="2" borderId="0" xfId="0" applyFont="1" applyFill="1" applyProtection="1"/>
    <xf numFmtId="0" fontId="4" fillId="3" borderId="5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14" fontId="3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</xf>
    <xf numFmtId="0" fontId="3" fillId="6" borderId="10" xfId="0" applyFont="1" applyFill="1" applyBorder="1" applyAlignment="1" applyProtection="1">
      <alignment horizontal="center" vertical="center" wrapText="1"/>
    </xf>
    <xf numFmtId="0" fontId="3" fillId="6" borderId="14" xfId="0" applyFont="1" applyFill="1" applyBorder="1" applyAlignment="1" applyProtection="1">
      <alignment horizontal="center" vertical="center" wrapText="1"/>
    </xf>
    <xf numFmtId="0" fontId="3" fillId="6" borderId="12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horizontal="center" vertical="center"/>
    </xf>
    <xf numFmtId="14" fontId="3" fillId="6" borderId="3" xfId="0" applyNumberFormat="1" applyFont="1" applyFill="1" applyBorder="1" applyAlignment="1" applyProtection="1">
      <alignment horizontal="center" vertical="center"/>
    </xf>
    <xf numFmtId="14" fontId="3" fillId="6" borderId="1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101600</xdr:rowOff>
    </xdr:from>
    <xdr:to>
      <xdr:col>1</xdr:col>
      <xdr:colOff>488950</xdr:colOff>
      <xdr:row>2</xdr:row>
      <xdr:rowOff>288134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4493CBC-7B3D-4CD8-9C27-86AF0012B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" y="101600"/>
          <a:ext cx="1073150" cy="10056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showGridLines="0" showRowColHeaders="0" tabSelected="1" workbookViewId="0">
      <selection activeCell="B5" sqref="B5"/>
    </sheetView>
  </sheetViews>
  <sheetFormatPr baseColWidth="10" defaultRowHeight="14.5" x14ac:dyDescent="0.35"/>
  <cols>
    <col min="1" max="1" width="10.453125" style="1" customWidth="1"/>
    <col min="2" max="2" width="14" style="1" customWidth="1"/>
    <col min="3" max="3" width="13.26953125" style="1" customWidth="1"/>
    <col min="4" max="4" width="15" style="3" customWidth="1"/>
    <col min="5" max="5" width="16.54296875" style="1" customWidth="1"/>
    <col min="6" max="6" width="17.453125" style="1" customWidth="1"/>
    <col min="7" max="8" width="9.81640625" style="3" customWidth="1"/>
    <col min="9" max="9" width="12.54296875" style="4" hidden="1" customWidth="1"/>
    <col min="10" max="10" width="11.1796875" style="4" hidden="1" customWidth="1"/>
    <col min="11" max="11" width="11.54296875" style="4" hidden="1" customWidth="1"/>
    <col min="12" max="12" width="14" style="4" hidden="1" customWidth="1"/>
    <col min="13" max="13" width="13" style="4" hidden="1" customWidth="1"/>
    <col min="14" max="14" width="15.1796875" style="4" hidden="1" customWidth="1"/>
    <col min="15" max="15" width="14.81640625" style="4" hidden="1" customWidth="1"/>
    <col min="16" max="16" width="13.453125" style="4" hidden="1" customWidth="1"/>
    <col min="17" max="17" width="13.7265625" style="4" customWidth="1"/>
    <col min="18" max="16384" width="10.90625" style="4"/>
  </cols>
  <sheetData>
    <row r="2" spans="1:16" ht="50.25" customHeight="1" x14ac:dyDescent="0.35">
      <c r="C2" s="2" t="s">
        <v>12</v>
      </c>
      <c r="D2" s="2"/>
      <c r="E2" s="2"/>
      <c r="F2" s="2"/>
      <c r="J2" s="4" t="s">
        <v>4</v>
      </c>
      <c r="K2" s="4" t="s">
        <v>5</v>
      </c>
      <c r="L2" s="4" t="s">
        <v>6</v>
      </c>
      <c r="M2" s="4" t="s">
        <v>7</v>
      </c>
      <c r="N2" s="4" t="s">
        <v>8</v>
      </c>
      <c r="O2" s="4" t="s">
        <v>9</v>
      </c>
      <c r="P2" s="4" t="s">
        <v>10</v>
      </c>
    </row>
    <row r="3" spans="1:16" ht="29.25" customHeight="1" thickBot="1" x14ac:dyDescent="0.4">
      <c r="C3" s="5" t="s">
        <v>11</v>
      </c>
      <c r="D3" s="5"/>
      <c r="E3" s="5"/>
      <c r="F3" s="5"/>
      <c r="I3" s="6">
        <v>42979</v>
      </c>
      <c r="J3" s="6">
        <v>42614</v>
      </c>
      <c r="K3" s="6">
        <v>42248</v>
      </c>
      <c r="L3" s="6">
        <v>41883</v>
      </c>
      <c r="M3" s="6">
        <v>42064</v>
      </c>
      <c r="N3" s="6">
        <v>41699</v>
      </c>
      <c r="O3" s="6">
        <v>41518</v>
      </c>
      <c r="P3" s="6">
        <v>42430</v>
      </c>
    </row>
    <row r="4" spans="1:16" ht="30.75" customHeight="1" x14ac:dyDescent="0.35">
      <c r="A4" s="12" t="s">
        <v>17</v>
      </c>
      <c r="B4" s="13" t="s">
        <v>0</v>
      </c>
      <c r="C4" s="14" t="s">
        <v>1</v>
      </c>
      <c r="D4" s="15" t="s">
        <v>14</v>
      </c>
      <c r="E4" s="16" t="s">
        <v>13</v>
      </c>
      <c r="F4" s="17" t="s">
        <v>15</v>
      </c>
      <c r="G4" s="14" t="s">
        <v>3</v>
      </c>
      <c r="H4" s="18" t="s">
        <v>16</v>
      </c>
      <c r="I4" s="7" t="s">
        <v>2</v>
      </c>
      <c r="J4" s="8">
        <v>365</v>
      </c>
      <c r="K4" s="8">
        <v>731</v>
      </c>
      <c r="L4" s="8">
        <v>1096</v>
      </c>
      <c r="M4" s="8">
        <v>915</v>
      </c>
      <c r="N4" s="8">
        <v>1280</v>
      </c>
      <c r="O4" s="8">
        <v>1461</v>
      </c>
      <c r="P4" s="8">
        <f>I3-P3</f>
        <v>549</v>
      </c>
    </row>
    <row r="5" spans="1:16" ht="25.5" customHeight="1" x14ac:dyDescent="0.35">
      <c r="A5" s="9">
        <v>3</v>
      </c>
      <c r="B5" s="19"/>
      <c r="C5" s="20" t="str">
        <f>IF(B5="","","NEANT")</f>
        <v/>
      </c>
      <c r="D5" s="21" t="str">
        <f>IF(B5="","","NEANT")</f>
        <v/>
      </c>
      <c r="E5" s="22" t="str">
        <f>IF(B5="","","NEANT")</f>
        <v/>
      </c>
      <c r="F5" s="23" t="str">
        <f>IF(B5="","",IF(I5=J4,"Ech. 4 sans report d'ancienneté","ech. 3 avec report d'ancienneté"))</f>
        <v/>
      </c>
      <c r="G5" s="24" t="str">
        <f>IF(B5="","",IF(I5=J4,453,440))</f>
        <v/>
      </c>
      <c r="H5" s="25" t="str">
        <f>IF(B5="","",IF(G5=453,529,512))</f>
        <v/>
      </c>
      <c r="I5" s="10">
        <f t="shared" ref="I5:I12" si="0">$I$3-B5</f>
        <v>42979</v>
      </c>
      <c r="J5" s="10"/>
      <c r="K5" s="10"/>
      <c r="L5" s="10"/>
      <c r="M5" s="10"/>
      <c r="N5" s="10"/>
      <c r="O5" s="10"/>
      <c r="P5" s="10"/>
    </row>
    <row r="6" spans="1:16" ht="25.5" customHeight="1" x14ac:dyDescent="0.35">
      <c r="A6" s="9">
        <v>4</v>
      </c>
      <c r="B6" s="19"/>
      <c r="C6" s="20" t="str">
        <f>IF(B6="","","NEANT")</f>
        <v/>
      </c>
      <c r="D6" s="26" t="str">
        <f>IF(B6="","",IF(AND(I6&gt;=J4,I6&lt;=K4),"OUI","NON"))</f>
        <v/>
      </c>
      <c r="E6" s="22" t="str">
        <f>IF(B6="","","NEANT")</f>
        <v/>
      </c>
      <c r="F6" s="23" t="str">
        <f>IF(B6="","",IF(I6&lt;=K4,"Ech. 4 avec report d'ancienneté","ech. 5 sans report d'ancienneté"))</f>
        <v/>
      </c>
      <c r="G6" s="24" t="str">
        <f>IF(B6="","",IF(I6&lt;K4,453,466))</f>
        <v/>
      </c>
      <c r="H6" s="25" t="str">
        <f>IF(B6="","",IF(G6=453,529,548))</f>
        <v/>
      </c>
      <c r="I6" s="10">
        <f t="shared" si="0"/>
        <v>42979</v>
      </c>
      <c r="J6" s="10"/>
      <c r="K6" s="10"/>
      <c r="L6" s="10"/>
      <c r="M6" s="10"/>
      <c r="N6" s="10"/>
      <c r="O6" s="10"/>
      <c r="P6" s="10"/>
    </row>
    <row r="7" spans="1:16" ht="25.5" customHeight="1" x14ac:dyDescent="0.35">
      <c r="A7" s="9">
        <v>5</v>
      </c>
      <c r="B7" s="19"/>
      <c r="C7" s="20" t="str">
        <f>IF(B7="","","NEANT")</f>
        <v/>
      </c>
      <c r="D7" s="26" t="str">
        <f>IF(B7="","",IF(AND(I7&gt;=P4,I7&lt;=M4),"OUI","NON"))</f>
        <v/>
      </c>
      <c r="E7" s="22" t="str">
        <f>IF(B7="","","NEANT")</f>
        <v/>
      </c>
      <c r="F7" s="23" t="str">
        <f>IF(B7="","",IF(I7&lt;=M4,"Ech. 5 avec report d'ancienneté","Ech. 6 sans report d'ancienneté"))</f>
        <v/>
      </c>
      <c r="G7" s="24" t="str">
        <f>IF(B7="","",IF(I7&lt;M4,466,478))</f>
        <v/>
      </c>
      <c r="H7" s="25" t="str">
        <f>IF(B7="","",IF(G7=466,548,565))</f>
        <v/>
      </c>
      <c r="I7" s="10">
        <f t="shared" si="0"/>
        <v>42979</v>
      </c>
      <c r="J7" s="10"/>
      <c r="K7" s="10"/>
      <c r="L7" s="10"/>
      <c r="M7" s="10"/>
      <c r="N7" s="10"/>
      <c r="O7" s="10"/>
      <c r="P7" s="10"/>
    </row>
    <row r="8" spans="1:16" ht="25.5" customHeight="1" x14ac:dyDescent="0.35">
      <c r="A8" s="9">
        <v>6</v>
      </c>
      <c r="B8" s="19"/>
      <c r="C8" s="20" t="str">
        <f>IF(B8="","",IF(I8&lt;J8,"OUI","NON"))</f>
        <v/>
      </c>
      <c r="D8" s="26" t="str">
        <f>IF(B8="","",IF(AND(I8&gt;=K8,I8&lt;=L8),"OUI","NON"))</f>
        <v/>
      </c>
      <c r="E8" s="22" t="str">
        <f>IF(B8="","",IF(AND(I8&gt;=J8,I8&lt;K8),"OUI","NON"))</f>
        <v/>
      </c>
      <c r="F8" s="23" t="str">
        <f>IF(B8="","",IF(I8&lt;=L8,"ech. 6 avec report d'ancienneté","ech. 7 sans report d'ancienneté"))</f>
        <v/>
      </c>
      <c r="G8" s="24" t="str">
        <f>IF(B8="","",IF(I8&lt;=L8,478,506))</f>
        <v/>
      </c>
      <c r="H8" s="25" t="str">
        <f>IF(B8="","",IF(G8=478,565,601))</f>
        <v/>
      </c>
      <c r="I8" s="10">
        <f>$I$3-B8</f>
        <v>42979</v>
      </c>
      <c r="J8" s="10">
        <f>I3-J3</f>
        <v>365</v>
      </c>
      <c r="K8" s="10">
        <f>I3-K3</f>
        <v>731</v>
      </c>
      <c r="L8" s="10">
        <f>I3-L3</f>
        <v>1096</v>
      </c>
      <c r="M8" s="10">
        <f>I3-M3</f>
        <v>915</v>
      </c>
      <c r="N8" s="10">
        <f>I3-N3</f>
        <v>1280</v>
      </c>
      <c r="O8" s="10">
        <f>I3-O3</f>
        <v>1461</v>
      </c>
      <c r="P8" s="10"/>
    </row>
    <row r="9" spans="1:16" ht="25.5" customHeight="1" x14ac:dyDescent="0.35">
      <c r="A9" s="9">
        <v>7</v>
      </c>
      <c r="B9" s="19"/>
      <c r="C9" s="20" t="str">
        <f>IF(B9="","","NEANT")</f>
        <v/>
      </c>
      <c r="D9" s="26" t="str">
        <f>IF(B9="","",IF(AND(I9&gt;K8,I9&lt;=L8),"OUI","NON"))</f>
        <v/>
      </c>
      <c r="E9" s="22" t="str">
        <f>IF(B9="","","NEANT")</f>
        <v/>
      </c>
      <c r="F9" s="23" t="str">
        <f>IF(B9="","",IF(I9&lt;=L8,"Ech. 7 avec report d'ancienneté","Ech. 8 Sans report d'ancienneté"))</f>
        <v/>
      </c>
      <c r="G9" s="24" t="str">
        <f>IF(B9="","",IF(I9&lt;L8,506,542))</f>
        <v/>
      </c>
      <c r="H9" s="25" t="str">
        <f>IF(B9="","",IF(G9=506,601,649))</f>
        <v/>
      </c>
      <c r="I9" s="10">
        <f t="shared" si="0"/>
        <v>42979</v>
      </c>
      <c r="J9" s="10"/>
      <c r="K9" s="10"/>
      <c r="L9" s="10"/>
      <c r="M9" s="10"/>
      <c r="N9" s="10"/>
      <c r="O9" s="10"/>
      <c r="P9" s="10"/>
    </row>
    <row r="10" spans="1:16" ht="25.5" customHeight="1" x14ac:dyDescent="0.35">
      <c r="A10" s="9">
        <v>8</v>
      </c>
      <c r="B10" s="19"/>
      <c r="C10" s="20" t="str">
        <f>IF(B10="","",IF(I10&lt;P4,"OUI","NON"))</f>
        <v/>
      </c>
      <c r="D10" s="27" t="str">
        <f>IF(B10="","",IF(AND(I10&gt;=M8,I10&lt;=N4),"OUI","NON"))</f>
        <v/>
      </c>
      <c r="E10" s="28" t="str">
        <f>IF(B10="","",IF(B10="","",IF(AND(I10&gt;=P4,I10&lt;M8),"OUI","NON")))</f>
        <v/>
      </c>
      <c r="F10" s="23" t="str">
        <f>IF(B10="","",IF(I10&lt;N8,"Ech. 8 avec report d'ancieneté","ech. 9 sans report d'ancienneté"))</f>
        <v/>
      </c>
      <c r="G10" s="24" t="str">
        <f>IF(B10="","",IF(I10&lt;=N8,542,578))</f>
        <v/>
      </c>
      <c r="H10" s="25" t="str">
        <f>IF(B10="","",IF(G10=542,649,697))</f>
        <v/>
      </c>
      <c r="I10" s="10">
        <f t="shared" si="0"/>
        <v>42979</v>
      </c>
      <c r="J10" s="10"/>
      <c r="K10" s="10"/>
      <c r="L10" s="10"/>
      <c r="M10" s="10"/>
      <c r="N10" s="10"/>
      <c r="O10" s="10"/>
      <c r="P10" s="10"/>
    </row>
    <row r="11" spans="1:16" ht="25.5" customHeight="1" x14ac:dyDescent="0.35">
      <c r="A11" s="9">
        <v>9</v>
      </c>
      <c r="B11" s="19"/>
      <c r="C11" s="20" t="str">
        <f>IF(B11="","",IF(I11&lt;J4,"OUI","NON"))</f>
        <v/>
      </c>
      <c r="D11" s="26" t="str">
        <f>IF(B11="","",IF(AND(I11&gt;L4,I11&lt;=O4),"OUI","NON"))</f>
        <v/>
      </c>
      <c r="E11" s="22" t="str">
        <f>IF(B11="","",IF(I11&gt;=J8,"Promouvable à la Hors Classe","NEANT"))</f>
        <v/>
      </c>
      <c r="F11" s="23" t="str">
        <f>IF(B11="","",IF(I11&lt;=O4,"Ech. 9 avec report d'ancienneté","Ech. 10 sans report d'ancienneté"))</f>
        <v/>
      </c>
      <c r="G11" s="24" t="str">
        <f>IF(B11="","",IF(I11&lt;=O4,578,620))</f>
        <v/>
      </c>
      <c r="H11" s="25" t="str">
        <f>IF(B11="","",IF(G11=578,697,751))</f>
        <v/>
      </c>
      <c r="I11" s="10">
        <f t="shared" si="0"/>
        <v>42979</v>
      </c>
      <c r="J11" s="10"/>
      <c r="K11" s="10"/>
      <c r="L11" s="10"/>
      <c r="M11" s="10"/>
      <c r="N11" s="10"/>
      <c r="O11" s="10"/>
      <c r="P11" s="10"/>
    </row>
    <row r="12" spans="1:16" ht="25.5" customHeight="1" thickBot="1" x14ac:dyDescent="0.4">
      <c r="A12" s="11">
        <v>10</v>
      </c>
      <c r="B12" s="19"/>
      <c r="C12" s="20" t="str">
        <f>IF(B12="","",IF(B12="","","NEANT"))</f>
        <v/>
      </c>
      <c r="D12" s="26" t="str">
        <f>IF(B12="","",IF(AND(I12&gt;=L4,I12&lt;=O4),"OUI","NON"))</f>
        <v/>
      </c>
      <c r="E12" s="22" t="str">
        <f>IF(B12="","","Promouvable à la Hors-Classe")</f>
        <v/>
      </c>
      <c r="F12" s="23" t="str">
        <f>IF(B12="","",IF(I12&lt;=O4,"Ech. 10 avec report d'ancienneté","Ech. 11 sans report d'ancienneté"))</f>
        <v/>
      </c>
      <c r="G12" s="24" t="str">
        <f>IF(B12="","",IF(I12&lt;=O4,620,664))</f>
        <v/>
      </c>
      <c r="H12" s="25" t="str">
        <f>IF(B12="","",IF(G12=620,751,810))</f>
        <v/>
      </c>
      <c r="I12" s="10">
        <f t="shared" si="0"/>
        <v>42979</v>
      </c>
      <c r="J12" s="10"/>
      <c r="K12" s="10"/>
      <c r="L12" s="10"/>
      <c r="M12" s="10"/>
      <c r="N12" s="10"/>
      <c r="O12" s="10"/>
      <c r="P12" s="10"/>
    </row>
  </sheetData>
  <sheetProtection algorithmName="SHA-512" hashValue="qOJyyKIJGovBR7avKI1zXUgOWCSq3qWUBf3F9oC6Cyw+Iex9mthzIG9wJ9z2cAoCRo6Zh0mGCIT2JDGyTqt6fg==" saltValue="8JCsq0482NjyC+oiw/4/+g==" spinCount="100000" sheet="1" objects="1" scenarios="1" selectLockedCells="1"/>
  <mergeCells count="2">
    <mergeCell ref="C2:F2"/>
    <mergeCell ref="C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Classe Normale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 LIAGRE</dc:creator>
  <cp:lastModifiedBy>EI</cp:lastModifiedBy>
  <dcterms:created xsi:type="dcterms:W3CDTF">2017-11-25T06:24:00Z</dcterms:created>
  <dcterms:modified xsi:type="dcterms:W3CDTF">2017-12-11T20:10:53Z</dcterms:modified>
</cp:coreProperties>
</file>